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500" windowHeight="12600" tabRatio="500" activeTab="0"/>
  </bookViews>
  <sheets>
    <sheet name="guad. attesi" sheetId="1" r:id="rId1"/>
    <sheet name="con soglia" sheetId="2" r:id="rId2"/>
    <sheet name="con utilita`" sheetId="3" r:id="rId3"/>
  </sheets>
  <definedNames>
    <definedName name="sencount" hidden="1">2</definedName>
    <definedName name="solver_adj" localSheetId="1" hidden="1">'con soglia'!$B$17:$B$18,'con soglia'!$D$8,'con soglia'!$D$10,'con soglia'!$D$20,'con soglia'!$D$22,'con soglia'!$G$14,'con soglia'!$G$26</definedName>
    <definedName name="solver_adj" localSheetId="2" hidden="1">'con utilita`'!$B$17:$B$18,'con utilita`'!$D$8,'con utilita`'!$D$10,'con utilita`'!$D$20,'con utilita`'!$D$22,'con utilita`'!$B$33:$F$34</definedName>
    <definedName name="solver_adj" localSheetId="0" hidden="1">'guad. attesi'!$B$17:$B$18,'guad. attesi'!$D$8,'guad. attesi'!$D$10,'guad. attesi'!$D$20,'guad. attesi'!$D$22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1" hidden="1">'con soglia'!$B$17</definedName>
    <definedName name="solver_lhs1" localSheetId="2" hidden="1">'con utilita`'!$B$17</definedName>
    <definedName name="solver_lhs1" localSheetId="0" hidden="1">'guad. attesi'!$B$17</definedName>
    <definedName name="solver_lhs10" localSheetId="1" hidden="1">'con soglia'!$D$14</definedName>
    <definedName name="solver_lhs10" localSheetId="2" hidden="1">'con utilita`'!$B$33:$F$33</definedName>
    <definedName name="solver_lhs10" localSheetId="0" hidden="1">'guad. attesi'!$D$26</definedName>
    <definedName name="solver_lhs11" localSheetId="1" hidden="1">'con soglia'!$D$26</definedName>
    <definedName name="solver_lhs11" localSheetId="2" hidden="1">'con utilita`'!$B$34:$F$34</definedName>
    <definedName name="solver_lhs11" localSheetId="0" hidden="1">'guad. attesi'!$D$26</definedName>
    <definedName name="solver_lhs12" localSheetId="1" hidden="1">'con soglia'!$G$11</definedName>
    <definedName name="solver_lhs12" localSheetId="2" hidden="1">'con utilita`'!$I$33</definedName>
    <definedName name="solver_lhs12" localSheetId="0" hidden="1">'guad. attesi'!$G$11</definedName>
    <definedName name="solver_lhs13" localSheetId="2" hidden="1">'con utilita`'!$I$34</definedName>
    <definedName name="solver_lhs2" localSheetId="1" hidden="1">'con soglia'!$D$8</definedName>
    <definedName name="solver_lhs2" localSheetId="2" hidden="1">'con utilita`'!$D$8</definedName>
    <definedName name="solver_lhs2" localSheetId="0" hidden="1">'guad. attesi'!$D$8</definedName>
    <definedName name="solver_lhs3" localSheetId="1" hidden="1">'con soglia'!$D$20</definedName>
    <definedName name="solver_lhs3" localSheetId="2" hidden="1">'con utilita`'!$D$20</definedName>
    <definedName name="solver_lhs3" localSheetId="0" hidden="1">'guad. attesi'!$D$20</definedName>
    <definedName name="solver_lhs4" localSheetId="1" hidden="1">'con soglia'!$B$18</definedName>
    <definedName name="solver_lhs4" localSheetId="2" hidden="1">'con utilita`'!$B$18</definedName>
    <definedName name="solver_lhs4" localSheetId="0" hidden="1">'guad. attesi'!$B$18</definedName>
    <definedName name="solver_lhs5" localSheetId="1" hidden="1">'con soglia'!$B$18</definedName>
    <definedName name="solver_lhs5" localSheetId="2" hidden="1">'con utilita`'!$B$18</definedName>
    <definedName name="solver_lhs5" localSheetId="0" hidden="1">'guad. attesi'!$B$18</definedName>
    <definedName name="solver_lhs6" localSheetId="1" hidden="1">'con soglia'!$D$11</definedName>
    <definedName name="solver_lhs6" localSheetId="2" hidden="1">'con utilita`'!$D$11</definedName>
    <definedName name="solver_lhs6" localSheetId="0" hidden="1">'guad. attesi'!$D$11</definedName>
    <definedName name="solver_lhs7" localSheetId="1" hidden="1">'con soglia'!$D$23</definedName>
    <definedName name="solver_lhs7" localSheetId="2" hidden="1">'con utilita`'!$D$23</definedName>
    <definedName name="solver_lhs7" localSheetId="0" hidden="1">'guad. attesi'!$D$23</definedName>
    <definedName name="solver_lhs8" localSheetId="1" hidden="1">'con soglia'!$D$10</definedName>
    <definedName name="solver_lhs8" localSheetId="2" hidden="1">'con utilita`'!$D$10</definedName>
    <definedName name="solver_lhs8" localSheetId="0" hidden="1">'guad. attesi'!$D$10</definedName>
    <definedName name="solver_lhs9" localSheetId="1" hidden="1">'con soglia'!$D$22</definedName>
    <definedName name="solver_lhs9" localSheetId="2" hidden="1">'con utilita`'!$D$22</definedName>
    <definedName name="solver_lhs9" localSheetId="0" hidden="1">'guad. attesi'!$D$22</definedName>
    <definedName name="solver_lin" localSheetId="1" hidden="1">1</definedName>
    <definedName name="solver_lin" localSheetId="2" hidden="1">1</definedName>
    <definedName name="solver_lin" localSheetId="0" hidden="1">1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um" localSheetId="1" hidden="1">12</definedName>
    <definedName name="solver_num" localSheetId="2" hidden="1">13</definedName>
    <definedName name="solver_num" localSheetId="0" hidden="1">9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'con soglia'!$G$10</definedName>
    <definedName name="solver_opt" localSheetId="2" hidden="1">'con utilita`'!$K$35</definedName>
    <definedName name="solver_opt" localSheetId="0" hidden="1">'guad. attesi'!$G$10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el1" localSheetId="1" hidden="1">1</definedName>
    <definedName name="solver_rel1" localSheetId="2" hidden="1">1</definedName>
    <definedName name="solver_rel1" localSheetId="0" hidden="1">1</definedName>
    <definedName name="solver_rel10" localSheetId="1" hidden="1">3</definedName>
    <definedName name="solver_rel10" localSheetId="2" hidden="1">1</definedName>
    <definedName name="solver_rel10" localSheetId="0" hidden="1">3</definedName>
    <definedName name="solver_rel11" localSheetId="1" hidden="1">3</definedName>
    <definedName name="solver_rel11" localSheetId="2" hidden="1">1</definedName>
    <definedName name="solver_rel11" localSheetId="0" hidden="1">3</definedName>
    <definedName name="solver_rel12" localSheetId="1" hidden="1">1</definedName>
    <definedName name="solver_rel12" localSheetId="2" hidden="1">2</definedName>
    <definedName name="solver_rel12" localSheetId="0" hidden="1">1</definedName>
    <definedName name="solver_rel13" localSheetId="2" hidden="1">2</definedName>
    <definedName name="solver_rel2" localSheetId="1" hidden="1">1</definedName>
    <definedName name="solver_rel2" localSheetId="2" hidden="1">1</definedName>
    <definedName name="solver_rel2" localSheetId="0" hidden="1">1</definedName>
    <definedName name="solver_rel3" localSheetId="1" hidden="1">1</definedName>
    <definedName name="solver_rel3" localSheetId="2" hidden="1">1</definedName>
    <definedName name="solver_rel3" localSheetId="0" hidden="1">1</definedName>
    <definedName name="solver_rel4" localSheetId="1" hidden="1">1</definedName>
    <definedName name="solver_rel4" localSheetId="2" hidden="1">1</definedName>
    <definedName name="solver_rel4" localSheetId="0" hidden="1">1</definedName>
    <definedName name="solver_rel5" localSheetId="1" hidden="1">1</definedName>
    <definedName name="solver_rel5" localSheetId="2" hidden="1">1</definedName>
    <definedName name="solver_rel5" localSheetId="0" hidden="1">1</definedName>
    <definedName name="solver_rel6" localSheetId="1" hidden="1">1</definedName>
    <definedName name="solver_rel6" localSheetId="2" hidden="1">1</definedName>
    <definedName name="solver_rel6" localSheetId="0" hidden="1">1</definedName>
    <definedName name="solver_rel7" localSheetId="1" hidden="1">1</definedName>
    <definedName name="solver_rel7" localSheetId="2" hidden="1">1</definedName>
    <definedName name="solver_rel7" localSheetId="0" hidden="1">1</definedName>
    <definedName name="solver_rel8" localSheetId="1" hidden="1">1</definedName>
    <definedName name="solver_rel8" localSheetId="2" hidden="1">1</definedName>
    <definedName name="solver_rel8" localSheetId="0" hidden="1">1</definedName>
    <definedName name="solver_rel9" localSheetId="1" hidden="1">1</definedName>
    <definedName name="solver_rel9" localSheetId="2" hidden="1">1</definedName>
    <definedName name="solver_rel9" localSheetId="0" hidden="1">1</definedName>
    <definedName name="solver_rhs1" localSheetId="1" hidden="1">'con soglia'!$B$2</definedName>
    <definedName name="solver_rhs1" localSheetId="2" hidden="1">'con utilita`'!$B$2</definedName>
    <definedName name="solver_rhs1" localSheetId="0" hidden="1">'guad. attesi'!$B$2</definedName>
    <definedName name="solver_rhs10" localSheetId="1" hidden="1">'con soglia'!$F$14</definedName>
    <definedName name="solver_rhs10" localSheetId="2" hidden="1">'con utilita`'!$B$32:$F$32</definedName>
    <definedName name="solver_rhs10" localSheetId="0" hidden="1">'guad. attesi'!$F$26</definedName>
    <definedName name="solver_rhs11" localSheetId="1" hidden="1">'con soglia'!$F$26</definedName>
    <definedName name="solver_rhs11" localSheetId="2" hidden="1">'con utilita`'!$B$32:$F$32</definedName>
    <definedName name="solver_rhs11" localSheetId="0" hidden="1">'guad. attesi'!$F$26</definedName>
    <definedName name="solver_rhs12" localSheetId="1" hidden="1">'con soglia'!$H$11</definedName>
    <definedName name="solver_rhs12" localSheetId="2" hidden="1">'con utilita`'!$D$14</definedName>
    <definedName name="solver_rhs12" localSheetId="0" hidden="1">'guad. attesi'!$H$11</definedName>
    <definedName name="solver_rhs13" localSheetId="2" hidden="1">'con utilita`'!$D$26</definedName>
    <definedName name="solver_rhs2" localSheetId="1" hidden="1">'con soglia'!$B$2</definedName>
    <definedName name="solver_rhs2" localSheetId="2" hidden="1">'con utilita`'!$B$2</definedName>
    <definedName name="solver_rhs2" localSheetId="0" hidden="1">'guad. attesi'!$B$2</definedName>
    <definedName name="solver_rhs3" localSheetId="1" hidden="1">'con soglia'!$B$2</definedName>
    <definedName name="solver_rhs3" localSheetId="2" hidden="1">'con utilita`'!$B$2</definedName>
    <definedName name="solver_rhs3" localSheetId="0" hidden="1">'guad. attesi'!$B$2</definedName>
    <definedName name="solver_rhs4" localSheetId="1" hidden="1">'con soglia'!$B$15</definedName>
    <definedName name="solver_rhs4" localSheetId="2" hidden="1">'con utilita`'!$B$15</definedName>
    <definedName name="solver_rhs4" localSheetId="0" hidden="1">'guad. attesi'!$B$15</definedName>
    <definedName name="solver_rhs5" localSheetId="1" hidden="1">'con soglia'!$B$17</definedName>
    <definedName name="solver_rhs5" localSheetId="2" hidden="1">'con utilita`'!$B$17</definedName>
    <definedName name="solver_rhs5" localSheetId="0" hidden="1">'guad. attesi'!$B$17</definedName>
    <definedName name="solver_rhs6" localSheetId="1" hidden="1">'con soglia'!$D$9</definedName>
    <definedName name="solver_rhs6" localSheetId="2" hidden="1">'con utilita`'!$D$9</definedName>
    <definedName name="solver_rhs6" localSheetId="0" hidden="1">'guad. attesi'!$D$9</definedName>
    <definedName name="solver_rhs7" localSheetId="1" hidden="1">'con soglia'!$D$21</definedName>
    <definedName name="solver_rhs7" localSheetId="2" hidden="1">'con utilita`'!$D$21</definedName>
    <definedName name="solver_rhs7" localSheetId="0" hidden="1">'guad. attesi'!$D$21</definedName>
    <definedName name="solver_rhs8" localSheetId="1" hidden="1">'con soglia'!$D$6</definedName>
    <definedName name="solver_rhs8" localSheetId="2" hidden="1">'con utilita`'!$D$6</definedName>
    <definedName name="solver_rhs8" localSheetId="0" hidden="1">'guad. attesi'!$D$6</definedName>
    <definedName name="solver_rhs9" localSheetId="1" hidden="1">'con soglia'!$D$18</definedName>
    <definedName name="solver_rhs9" localSheetId="2" hidden="1">'con utilita`'!$D$18</definedName>
    <definedName name="solver_rhs9" localSheetId="0" hidden="1">'guad. attesi'!$D$18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<sst xmlns="http://schemas.openxmlformats.org/spreadsheetml/2006/main" count="124" uniqueCount="38">
  <si>
    <t>cap.</t>
  </si>
  <si>
    <t>I p.</t>
  </si>
  <si>
    <t>costi</t>
  </si>
  <si>
    <t>domanda</t>
  </si>
  <si>
    <t>prezzi</t>
  </si>
  <si>
    <t>produzione</t>
  </si>
  <si>
    <t>vendite</t>
  </si>
  <si>
    <t>II p. A</t>
  </si>
  <si>
    <t>II p. B</t>
  </si>
  <si>
    <t>prob A</t>
  </si>
  <si>
    <t>prof. atteso</t>
  </si>
  <si>
    <t>costi attesi</t>
  </si>
  <si>
    <t>ric. attesi</t>
  </si>
  <si>
    <t>prod. per.</t>
  </si>
  <si>
    <t>prod. tot.</t>
  </si>
  <si>
    <t>vendite per.</t>
  </si>
  <si>
    <t>vend. tot</t>
  </si>
  <si>
    <t>ricavo</t>
  </si>
  <si>
    <t>costo</t>
  </si>
  <si>
    <t>profitto</t>
  </si>
  <si>
    <t>variabili</t>
  </si>
  <si>
    <t>dati</t>
  </si>
  <si>
    <t>valori intermedi</t>
  </si>
  <si>
    <t>obiettivo</t>
  </si>
  <si>
    <t>soglia min.</t>
  </si>
  <si>
    <t>viol. perc.</t>
  </si>
  <si>
    <t>viol. comb.</t>
  </si>
  <si>
    <t>soglia calc</t>
  </si>
  <si>
    <t>utilita`</t>
  </si>
  <si>
    <t>guadagni</t>
  </si>
  <si>
    <t>coeff.</t>
  </si>
  <si>
    <t>intervalli</t>
  </si>
  <si>
    <t>somma</t>
  </si>
  <si>
    <t>variabili A</t>
  </si>
  <si>
    <t>variabili B</t>
  </si>
  <si>
    <t>utilita` A</t>
  </si>
  <si>
    <t>utilita` B</t>
  </si>
  <si>
    <t>utilita` att.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</si>
</sst>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2" fontId="0" fillId="6" borderId="2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9" xfId="0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6" borderId="5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6" borderId="8" xfId="0" applyNumberFormat="1" applyFill="1" applyBorder="1" applyAlignment="1">
      <alignment/>
    </xf>
    <xf numFmtId="2" fontId="0" fillId="6" borderId="9" xfId="0" applyNumberFormat="1" applyFill="1" applyBorder="1" applyAlignment="1">
      <alignment/>
    </xf>
    <xf numFmtId="2" fontId="0" fillId="6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5" borderId="4" xfId="0" applyNumberForma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H37" sqref="H37"/>
    </sheetView>
  </sheetViews>
  <sheetFormatPr defaultColWidth="11.00390625" defaultRowHeight="12.75"/>
  <cols>
    <col min="2" max="2" width="11.375" style="0" customWidth="1"/>
  </cols>
  <sheetData>
    <row r="2" spans="1:8" ht="12.75">
      <c r="A2" s="16" t="s">
        <v>0</v>
      </c>
      <c r="B2" s="17">
        <v>50</v>
      </c>
      <c r="C2" s="16" t="s">
        <v>9</v>
      </c>
      <c r="D2" s="17">
        <v>0.95</v>
      </c>
      <c r="H2" s="15"/>
    </row>
    <row r="3" spans="9:10" ht="12.75">
      <c r="I3" s="22"/>
      <c r="J3" t="s">
        <v>20</v>
      </c>
    </row>
    <row r="4" spans="1:10" ht="12.75">
      <c r="A4" s="58" t="s">
        <v>1</v>
      </c>
      <c r="B4" s="59"/>
      <c r="C4" s="58" t="s">
        <v>7</v>
      </c>
      <c r="D4" s="59"/>
      <c r="I4" s="11"/>
      <c r="J4" t="s">
        <v>21</v>
      </c>
    </row>
    <row r="5" spans="1:10" ht="12.75">
      <c r="A5" s="1"/>
      <c r="B5" s="2"/>
      <c r="C5" s="3" t="s">
        <v>2</v>
      </c>
      <c r="D5" s="4">
        <v>5</v>
      </c>
      <c r="I5" s="12"/>
      <c r="J5" t="s">
        <v>22</v>
      </c>
    </row>
    <row r="6" spans="1:10" ht="12.75">
      <c r="A6" s="1"/>
      <c r="B6" s="2"/>
      <c r="C6" s="3" t="s">
        <v>3</v>
      </c>
      <c r="D6" s="4">
        <v>80</v>
      </c>
      <c r="I6" s="13"/>
      <c r="J6" t="s">
        <v>23</v>
      </c>
    </row>
    <row r="7" spans="1:4" ht="12.75">
      <c r="A7" s="1"/>
      <c r="B7" s="2"/>
      <c r="C7" s="3" t="s">
        <v>4</v>
      </c>
      <c r="D7" s="4">
        <v>10</v>
      </c>
    </row>
    <row r="8" spans="1:7" ht="12.75">
      <c r="A8" s="1"/>
      <c r="B8" s="2"/>
      <c r="C8" s="23" t="s">
        <v>13</v>
      </c>
      <c r="D8" s="25">
        <v>30</v>
      </c>
      <c r="F8" s="10" t="s">
        <v>12</v>
      </c>
      <c r="G8" s="21">
        <f>D$2*D12+(1-D$2)*D24</f>
        <v>767</v>
      </c>
    </row>
    <row r="9" spans="1:7" ht="12.75">
      <c r="A9" s="1"/>
      <c r="B9" s="2"/>
      <c r="C9" s="6" t="s">
        <v>14</v>
      </c>
      <c r="D9" s="18">
        <f>B17+D8</f>
        <v>80</v>
      </c>
      <c r="F9" s="6" t="s">
        <v>11</v>
      </c>
      <c r="G9" s="18">
        <f>D$2*D13+(1-D$2)*D25</f>
        <v>292.5</v>
      </c>
    </row>
    <row r="10" spans="1:7" ht="12.75">
      <c r="A10" s="1"/>
      <c r="B10" s="2"/>
      <c r="C10" s="23" t="s">
        <v>15</v>
      </c>
      <c r="D10" s="25">
        <v>80</v>
      </c>
      <c r="F10" s="14" t="s">
        <v>10</v>
      </c>
      <c r="G10" s="20">
        <f>D$2*D14+(1-D$2)*D26</f>
        <v>474.5</v>
      </c>
    </row>
    <row r="11" spans="1:8" ht="12.75">
      <c r="A11" s="1"/>
      <c r="B11" s="2"/>
      <c r="C11" s="6" t="s">
        <v>16</v>
      </c>
      <c r="D11" s="18">
        <f>B18+D10</f>
        <v>80</v>
      </c>
      <c r="E11" s="15"/>
      <c r="F11" s="15"/>
      <c r="G11" s="32"/>
      <c r="H11" s="15"/>
    </row>
    <row r="12" spans="1:8" ht="12.75">
      <c r="A12" s="1"/>
      <c r="B12" s="2"/>
      <c r="C12" s="6" t="s">
        <v>17</v>
      </c>
      <c r="D12" s="18">
        <f>B18*B16+D10*D7</f>
        <v>800</v>
      </c>
      <c r="E12" s="15"/>
      <c r="F12" s="15"/>
      <c r="G12" s="15"/>
      <c r="H12" s="15"/>
    </row>
    <row r="13" spans="1:8" ht="12.75">
      <c r="A13" s="1"/>
      <c r="B13" s="2"/>
      <c r="C13" s="6" t="s">
        <v>18</v>
      </c>
      <c r="D13" s="18">
        <f>B14*B17+D5*D8</f>
        <v>300</v>
      </c>
      <c r="E13" s="15"/>
      <c r="F13" s="15"/>
      <c r="G13" s="15"/>
      <c r="H13" s="15"/>
    </row>
    <row r="14" spans="1:8" ht="12.75">
      <c r="A14" s="3" t="s">
        <v>2</v>
      </c>
      <c r="B14" s="4">
        <v>3</v>
      </c>
      <c r="C14" s="8" t="s">
        <v>19</v>
      </c>
      <c r="D14" s="19">
        <f>D12-D13</f>
        <v>500</v>
      </c>
      <c r="E14" s="15"/>
      <c r="F14" s="15"/>
      <c r="G14" s="15"/>
      <c r="H14" s="15"/>
    </row>
    <row r="15" spans="1:8" ht="12.75">
      <c r="A15" s="3" t="s">
        <v>3</v>
      </c>
      <c r="B15" s="4">
        <v>0</v>
      </c>
      <c r="E15" s="15"/>
      <c r="F15" s="15"/>
      <c r="G15" s="15"/>
      <c r="H15" s="15"/>
    </row>
    <row r="16" spans="1:8" ht="12.75">
      <c r="A16" s="3" t="s">
        <v>4</v>
      </c>
      <c r="B16" s="5">
        <v>7</v>
      </c>
      <c r="C16" s="58" t="s">
        <v>8</v>
      </c>
      <c r="D16" s="59"/>
      <c r="E16" s="15"/>
      <c r="F16" s="15"/>
      <c r="G16" s="15"/>
      <c r="H16" s="15"/>
    </row>
    <row r="17" spans="1:8" ht="12.75">
      <c r="A17" s="23" t="s">
        <v>5</v>
      </c>
      <c r="B17" s="26">
        <v>50</v>
      </c>
      <c r="C17" s="3" t="s">
        <v>2</v>
      </c>
      <c r="D17" s="4">
        <v>5</v>
      </c>
      <c r="E17" s="15"/>
      <c r="F17" s="15"/>
      <c r="G17" s="15"/>
      <c r="H17" s="15"/>
    </row>
    <row r="18" spans="1:8" ht="12.75">
      <c r="A18" s="27" t="s">
        <v>6</v>
      </c>
      <c r="B18" s="28">
        <v>0</v>
      </c>
      <c r="C18" s="3" t="s">
        <v>3</v>
      </c>
      <c r="D18" s="4">
        <v>20</v>
      </c>
      <c r="E18" s="15"/>
      <c r="F18" s="15"/>
      <c r="G18" s="15"/>
      <c r="H18" s="15"/>
    </row>
    <row r="19" spans="3:8" ht="12.75">
      <c r="C19" s="3" t="s">
        <v>4</v>
      </c>
      <c r="D19" s="4">
        <v>7</v>
      </c>
      <c r="E19" s="15"/>
      <c r="F19" s="15"/>
      <c r="G19" s="15"/>
      <c r="H19" s="15"/>
    </row>
    <row r="20" spans="3:8" ht="12.75">
      <c r="C20" s="23" t="s">
        <v>13</v>
      </c>
      <c r="D20" s="24">
        <v>0</v>
      </c>
      <c r="E20" s="15"/>
      <c r="F20" s="15"/>
      <c r="G20" s="15"/>
      <c r="H20" s="15"/>
    </row>
    <row r="21" spans="3:8" ht="12.75">
      <c r="C21" s="6" t="s">
        <v>14</v>
      </c>
      <c r="D21" s="18">
        <f>B17+D20</f>
        <v>50</v>
      </c>
      <c r="E21" s="15"/>
      <c r="F21" s="15"/>
      <c r="G21" s="15"/>
      <c r="H21" s="15"/>
    </row>
    <row r="22" spans="3:8" ht="12.75">
      <c r="C22" s="23" t="s">
        <v>15</v>
      </c>
      <c r="D22" s="24">
        <v>20</v>
      </c>
      <c r="E22" s="15"/>
      <c r="F22" s="15"/>
      <c r="G22" s="15"/>
      <c r="H22" s="15"/>
    </row>
    <row r="23" spans="3:8" ht="12.75">
      <c r="C23" s="6" t="s">
        <v>16</v>
      </c>
      <c r="D23" s="7">
        <f>B18+D22</f>
        <v>20</v>
      </c>
      <c r="E23" s="15"/>
      <c r="F23" s="15"/>
      <c r="G23" s="15"/>
      <c r="H23" s="15"/>
    </row>
    <row r="24" spans="3:8" ht="12.75">
      <c r="C24" s="6" t="s">
        <v>17</v>
      </c>
      <c r="D24" s="7">
        <f>B18*B16+D22*D19</f>
        <v>140</v>
      </c>
      <c r="E24" s="15"/>
      <c r="F24" s="15"/>
      <c r="G24" s="15"/>
      <c r="H24" s="15"/>
    </row>
    <row r="25" spans="3:8" ht="12.75">
      <c r="C25" s="6" t="s">
        <v>18</v>
      </c>
      <c r="D25" s="18">
        <f>B14*B17+D20*D17</f>
        <v>150</v>
      </c>
      <c r="E25" s="15"/>
      <c r="F25" s="15"/>
      <c r="G25" s="15"/>
      <c r="H25" s="15"/>
    </row>
    <row r="26" spans="3:8" ht="12.75">
      <c r="C26" s="8" t="s">
        <v>19</v>
      </c>
      <c r="D26" s="19">
        <f>D24-D25</f>
        <v>-10</v>
      </c>
      <c r="E26" s="15"/>
      <c r="F26" s="32"/>
      <c r="G26" s="32"/>
      <c r="H26" s="15"/>
    </row>
  </sheetData>
  <mergeCells count="3">
    <mergeCell ref="A4:B4"/>
    <mergeCell ref="C4:D4"/>
    <mergeCell ref="C16:D16"/>
  </mergeCells>
  <printOptions/>
  <pageMargins left="0.75" right="0.75" top="1" bottom="1" header="0.5" footer="0.5"/>
  <pageSetup orientation="portrait" paperSize="9"/>
  <ignoredErrors>
    <ignoredError sqref="D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E37" sqref="E37"/>
    </sheetView>
  </sheetViews>
  <sheetFormatPr defaultColWidth="11.00390625" defaultRowHeight="12.75"/>
  <cols>
    <col min="2" max="2" width="11.375" style="0" customWidth="1"/>
  </cols>
  <sheetData>
    <row r="2" spans="1:8" ht="12.75">
      <c r="A2" s="16" t="s">
        <v>0</v>
      </c>
      <c r="B2" s="17">
        <v>50</v>
      </c>
      <c r="C2" s="16" t="s">
        <v>9</v>
      </c>
      <c r="D2" s="17">
        <v>0.95</v>
      </c>
      <c r="H2" s="15"/>
    </row>
    <row r="3" spans="9:10" ht="12.75">
      <c r="I3" s="22"/>
      <c r="J3" t="s">
        <v>20</v>
      </c>
    </row>
    <row r="4" spans="1:10" ht="12.75">
      <c r="A4" s="58" t="s">
        <v>1</v>
      </c>
      <c r="B4" s="59"/>
      <c r="C4" s="58" t="s">
        <v>7</v>
      </c>
      <c r="D4" s="59"/>
      <c r="I4" s="11"/>
      <c r="J4" t="s">
        <v>21</v>
      </c>
    </row>
    <row r="5" spans="1:10" ht="12.75">
      <c r="A5" s="1"/>
      <c r="B5" s="2"/>
      <c r="C5" s="3" t="s">
        <v>2</v>
      </c>
      <c r="D5" s="4">
        <v>5</v>
      </c>
      <c r="I5" s="12"/>
      <c r="J5" t="s">
        <v>22</v>
      </c>
    </row>
    <row r="6" spans="1:10" ht="12.75">
      <c r="A6" s="1"/>
      <c r="B6" s="2"/>
      <c r="C6" s="3" t="s">
        <v>3</v>
      </c>
      <c r="D6" s="4">
        <v>80</v>
      </c>
      <c r="I6" s="13"/>
      <c r="J6" t="s">
        <v>23</v>
      </c>
    </row>
    <row r="7" spans="1:4" ht="12.75">
      <c r="A7" s="1"/>
      <c r="B7" s="2"/>
      <c r="C7" s="3" t="s">
        <v>4</v>
      </c>
      <c r="D7" s="4">
        <v>10</v>
      </c>
    </row>
    <row r="8" spans="1:7" ht="12.75">
      <c r="A8" s="1"/>
      <c r="B8" s="2"/>
      <c r="C8" s="23" t="s">
        <v>13</v>
      </c>
      <c r="D8" s="25">
        <v>29.999999999989303</v>
      </c>
      <c r="F8" s="10" t="s">
        <v>12</v>
      </c>
      <c r="G8" s="21">
        <f>D$2*D12+(1-D$2)*D24</f>
        <v>767</v>
      </c>
    </row>
    <row r="9" spans="1:7" ht="12.75">
      <c r="A9" s="1"/>
      <c r="B9" s="2"/>
      <c r="C9" s="6" t="s">
        <v>14</v>
      </c>
      <c r="D9" s="18">
        <f>B17+D8</f>
        <v>79.9999999999893</v>
      </c>
      <c r="F9" s="6" t="s">
        <v>11</v>
      </c>
      <c r="G9" s="18">
        <f>D$2*D13+(1-D$2)*D25</f>
        <v>292.4999999999492</v>
      </c>
    </row>
    <row r="10" spans="1:7" ht="12.75">
      <c r="A10" s="1"/>
      <c r="B10" s="2"/>
      <c r="C10" s="23" t="s">
        <v>15</v>
      </c>
      <c r="D10" s="25">
        <v>80</v>
      </c>
      <c r="F10" s="14" t="s">
        <v>10</v>
      </c>
      <c r="G10" s="20">
        <f>D$2*D14+(1-D$2)*D26</f>
        <v>474.5000000000508</v>
      </c>
    </row>
    <row r="11" spans="1:8" ht="12.75">
      <c r="A11" s="1"/>
      <c r="B11" s="2"/>
      <c r="C11" s="6" t="s">
        <v>16</v>
      </c>
      <c r="D11" s="18">
        <f>B18+D10</f>
        <v>80</v>
      </c>
      <c r="F11" t="s">
        <v>26</v>
      </c>
      <c r="G11" s="30">
        <f>G14*D$2+G26*(1-D$2)</f>
        <v>6.250000000001549</v>
      </c>
      <c r="H11" s="11">
        <v>10</v>
      </c>
    </row>
    <row r="12" spans="1:4" ht="12.75">
      <c r="A12" s="1"/>
      <c r="B12" s="2"/>
      <c r="C12" s="6" t="s">
        <v>17</v>
      </c>
      <c r="D12" s="18">
        <f>B18*B16+D10*D7</f>
        <v>800</v>
      </c>
    </row>
    <row r="13" spans="1:7" ht="12.75">
      <c r="A13" s="1"/>
      <c r="B13" s="2"/>
      <c r="C13" s="6" t="s">
        <v>18</v>
      </c>
      <c r="D13" s="18">
        <f>B14*B17+D5*D8</f>
        <v>299.9999999999465</v>
      </c>
      <c r="E13" s="11" t="s">
        <v>24</v>
      </c>
      <c r="F13" t="s">
        <v>27</v>
      </c>
      <c r="G13" t="s">
        <v>25</v>
      </c>
    </row>
    <row r="14" spans="1:7" ht="12.75">
      <c r="A14" s="3" t="s">
        <v>2</v>
      </c>
      <c r="B14" s="4">
        <v>3</v>
      </c>
      <c r="C14" s="8" t="s">
        <v>19</v>
      </c>
      <c r="D14" s="19">
        <f>D12-D13</f>
        <v>500.0000000000535</v>
      </c>
      <c r="E14" s="11">
        <v>400</v>
      </c>
      <c r="F14" s="29">
        <f>E14*(1-G14/100)</f>
        <v>400</v>
      </c>
      <c r="G14" s="22">
        <v>0</v>
      </c>
    </row>
    <row r="15" spans="1:2" ht="12.75">
      <c r="A15" s="3" t="s">
        <v>3</v>
      </c>
      <c r="B15" s="4">
        <v>0</v>
      </c>
    </row>
    <row r="16" spans="1:4" ht="12.75">
      <c r="A16" s="3" t="s">
        <v>4</v>
      </c>
      <c r="B16" s="5">
        <v>7</v>
      </c>
      <c r="C16" s="58" t="s">
        <v>8</v>
      </c>
      <c r="D16" s="59"/>
    </row>
    <row r="17" spans="1:4" ht="12.75">
      <c r="A17" s="23" t="s">
        <v>5</v>
      </c>
      <c r="B17" s="26">
        <v>50</v>
      </c>
      <c r="C17" s="3" t="s">
        <v>2</v>
      </c>
      <c r="D17" s="4">
        <v>5</v>
      </c>
    </row>
    <row r="18" spans="1:4" ht="12.75">
      <c r="A18" s="27" t="s">
        <v>6</v>
      </c>
      <c r="B18" s="28">
        <v>0</v>
      </c>
      <c r="C18" s="3" t="s">
        <v>3</v>
      </c>
      <c r="D18" s="4">
        <v>20</v>
      </c>
    </row>
    <row r="19" spans="3:4" ht="12.75">
      <c r="C19" s="3" t="s">
        <v>4</v>
      </c>
      <c r="D19" s="4">
        <v>7</v>
      </c>
    </row>
    <row r="20" spans="3:4" ht="12.75">
      <c r="C20" s="23" t="s">
        <v>13</v>
      </c>
      <c r="D20" s="24">
        <v>0</v>
      </c>
    </row>
    <row r="21" spans="3:4" ht="12.75">
      <c r="C21" s="6" t="s">
        <v>14</v>
      </c>
      <c r="D21" s="18">
        <f>B17+D20</f>
        <v>50</v>
      </c>
    </row>
    <row r="22" spans="3:4" ht="12.75">
      <c r="C22" s="23" t="s">
        <v>15</v>
      </c>
      <c r="D22" s="24">
        <v>20</v>
      </c>
    </row>
    <row r="23" spans="3:4" ht="12.75">
      <c r="C23" s="6" t="s">
        <v>16</v>
      </c>
      <c r="D23" s="7">
        <f>B18+D22</f>
        <v>20</v>
      </c>
    </row>
    <row r="24" spans="3:4" ht="12.75">
      <c r="C24" s="6" t="s">
        <v>17</v>
      </c>
      <c r="D24" s="7">
        <f>B18*B16+D22*D19</f>
        <v>140</v>
      </c>
    </row>
    <row r="25" spans="3:5" ht="12.75">
      <c r="C25" s="6" t="s">
        <v>18</v>
      </c>
      <c r="D25" s="18">
        <f>B14*B17+D20*D17</f>
        <v>150</v>
      </c>
      <c r="E25" s="11" t="s">
        <v>24</v>
      </c>
    </row>
    <row r="26" spans="3:7" ht="12.75">
      <c r="C26" s="8" t="s">
        <v>19</v>
      </c>
      <c r="D26" s="19">
        <f>D24-D25</f>
        <v>-10</v>
      </c>
      <c r="E26" s="11">
        <v>40</v>
      </c>
      <c r="F26" s="30">
        <f>E26*(1-G26/100)</f>
        <v>-10.000000000012346</v>
      </c>
      <c r="G26" s="31">
        <v>125.00000000003087</v>
      </c>
    </row>
  </sheetData>
  <mergeCells count="3">
    <mergeCell ref="A4:B4"/>
    <mergeCell ref="C4:D4"/>
    <mergeCell ref="C16:D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J11" sqref="J11"/>
    </sheetView>
  </sheetViews>
  <sheetFormatPr defaultColWidth="11.00390625" defaultRowHeight="12.75"/>
  <cols>
    <col min="2" max="2" width="11.375" style="0" customWidth="1"/>
    <col min="8" max="8" width="7.75390625" style="0" customWidth="1"/>
  </cols>
  <sheetData>
    <row r="2" spans="1:8" ht="12.75">
      <c r="A2" s="16" t="s">
        <v>0</v>
      </c>
      <c r="B2" s="17">
        <v>50</v>
      </c>
      <c r="C2" s="16" t="s">
        <v>9</v>
      </c>
      <c r="D2" s="17">
        <v>0.7</v>
      </c>
      <c r="H2" s="15"/>
    </row>
    <row r="3" spans="6:7" ht="12.75">
      <c r="F3" s="22"/>
      <c r="G3" t="s">
        <v>20</v>
      </c>
    </row>
    <row r="4" spans="1:7" ht="12.75">
      <c r="A4" s="58" t="s">
        <v>1</v>
      </c>
      <c r="B4" s="59"/>
      <c r="C4" s="58" t="s">
        <v>7</v>
      </c>
      <c r="D4" s="59"/>
      <c r="F4" s="11"/>
      <c r="G4" t="s">
        <v>21</v>
      </c>
    </row>
    <row r="5" spans="1:7" ht="12.75">
      <c r="A5" s="1"/>
      <c r="B5" s="2"/>
      <c r="C5" s="3" t="s">
        <v>2</v>
      </c>
      <c r="D5" s="4">
        <v>5</v>
      </c>
      <c r="F5" s="12"/>
      <c r="G5" t="s">
        <v>22</v>
      </c>
    </row>
    <row r="6" spans="1:7" ht="12.75">
      <c r="A6" s="1"/>
      <c r="B6" s="2"/>
      <c r="C6" s="3" t="s">
        <v>3</v>
      </c>
      <c r="D6" s="4">
        <v>80</v>
      </c>
      <c r="F6" s="13"/>
      <c r="G6" t="s">
        <v>23</v>
      </c>
    </row>
    <row r="7" spans="1:4" ht="12.75">
      <c r="A7" s="1"/>
      <c r="B7" s="2"/>
      <c r="C7" s="3" t="s">
        <v>4</v>
      </c>
      <c r="D7" s="4">
        <v>10</v>
      </c>
    </row>
    <row r="8" spans="1:7" ht="12.75">
      <c r="A8" s="1"/>
      <c r="B8" s="2"/>
      <c r="C8" s="23" t="s">
        <v>13</v>
      </c>
      <c r="D8" s="25">
        <v>50</v>
      </c>
      <c r="F8" s="49"/>
      <c r="G8" s="50"/>
    </row>
    <row r="9" spans="1:7" ht="12.75">
      <c r="A9" s="1"/>
      <c r="B9" s="2"/>
      <c r="C9" s="6" t="s">
        <v>14</v>
      </c>
      <c r="D9" s="18">
        <f>B17+D8</f>
        <v>71.42857142857001</v>
      </c>
      <c r="F9" s="49"/>
      <c r="G9" s="50"/>
    </row>
    <row r="10" spans="1:7" ht="12.75">
      <c r="A10" s="1"/>
      <c r="B10" s="2"/>
      <c r="C10" s="23" t="s">
        <v>15</v>
      </c>
      <c r="D10" s="25">
        <v>71.42857142856604</v>
      </c>
      <c r="F10" s="49"/>
      <c r="G10" s="50"/>
    </row>
    <row r="11" spans="1:8" ht="12.75">
      <c r="A11" s="1"/>
      <c r="B11" s="2"/>
      <c r="C11" s="6" t="s">
        <v>16</v>
      </c>
      <c r="D11" s="18">
        <f>B18+D10</f>
        <v>71.42857142856604</v>
      </c>
      <c r="E11" s="15"/>
      <c r="F11" s="15"/>
      <c r="G11" s="32"/>
      <c r="H11" s="15"/>
    </row>
    <row r="12" spans="1:8" ht="12.75">
      <c r="A12" s="1"/>
      <c r="B12" s="2"/>
      <c r="C12" s="6" t="s">
        <v>17</v>
      </c>
      <c r="D12" s="18">
        <f>B18*B16+D10*D7</f>
        <v>714.2857142856604</v>
      </c>
      <c r="E12" s="15"/>
      <c r="F12" s="15"/>
      <c r="G12" s="15"/>
      <c r="H12" s="15"/>
    </row>
    <row r="13" spans="1:8" ht="12.75">
      <c r="A13" s="1"/>
      <c r="B13" s="2"/>
      <c r="C13" s="6" t="s">
        <v>18</v>
      </c>
      <c r="D13" s="18">
        <f>B14*B17+D5*D8</f>
        <v>314.28571428571</v>
      </c>
      <c r="E13" s="15"/>
      <c r="F13" s="15"/>
      <c r="G13" s="15"/>
      <c r="H13" s="15"/>
    </row>
    <row r="14" spans="1:8" ht="12.75">
      <c r="A14" s="3" t="s">
        <v>2</v>
      </c>
      <c r="B14" s="4">
        <v>3</v>
      </c>
      <c r="C14" s="8" t="s">
        <v>19</v>
      </c>
      <c r="D14" s="19">
        <f>D12-D13</f>
        <v>399.99999999995043</v>
      </c>
      <c r="E14" s="15"/>
      <c r="F14" s="15"/>
      <c r="G14" s="15"/>
      <c r="H14" s="15"/>
    </row>
    <row r="15" spans="1:8" ht="12.75">
      <c r="A15" s="3" t="s">
        <v>3</v>
      </c>
      <c r="B15" s="4">
        <v>0</v>
      </c>
      <c r="E15" s="15"/>
      <c r="F15" s="15"/>
      <c r="G15" s="15"/>
      <c r="H15" s="15"/>
    </row>
    <row r="16" spans="1:8" ht="12.75">
      <c r="A16" s="3" t="s">
        <v>4</v>
      </c>
      <c r="B16" s="5">
        <v>7</v>
      </c>
      <c r="C16" s="58" t="s">
        <v>8</v>
      </c>
      <c r="D16" s="59"/>
      <c r="E16" s="15"/>
      <c r="F16" s="15"/>
      <c r="G16" s="15"/>
      <c r="H16" s="15"/>
    </row>
    <row r="17" spans="1:8" ht="12.75">
      <c r="A17" s="23" t="s">
        <v>5</v>
      </c>
      <c r="B17" s="26">
        <v>21.42857142857001</v>
      </c>
      <c r="C17" s="3" t="s">
        <v>2</v>
      </c>
      <c r="D17" s="4">
        <v>5</v>
      </c>
      <c r="E17" s="15"/>
      <c r="F17" s="15"/>
      <c r="G17" s="15"/>
      <c r="H17" s="15"/>
    </row>
    <row r="18" spans="1:8" ht="12.75">
      <c r="A18" s="27" t="s">
        <v>6</v>
      </c>
      <c r="B18" s="28">
        <v>0</v>
      </c>
      <c r="C18" s="3" t="s">
        <v>3</v>
      </c>
      <c r="D18" s="4">
        <v>20</v>
      </c>
      <c r="E18" s="15"/>
      <c r="F18" s="15"/>
      <c r="G18" s="15"/>
      <c r="H18" s="15"/>
    </row>
    <row r="19" spans="3:8" ht="12.75">
      <c r="C19" s="3" t="s">
        <v>4</v>
      </c>
      <c r="D19" s="4">
        <v>7</v>
      </c>
      <c r="E19" s="15"/>
      <c r="F19" s="15"/>
      <c r="G19" s="15"/>
      <c r="H19" s="15"/>
    </row>
    <row r="20" spans="3:8" ht="12.75">
      <c r="C20" s="23" t="s">
        <v>13</v>
      </c>
      <c r="D20" s="24">
        <v>0</v>
      </c>
      <c r="E20" s="15"/>
      <c r="F20" s="15"/>
      <c r="G20" s="15"/>
      <c r="H20" s="15"/>
    </row>
    <row r="21" spans="3:8" ht="12.75">
      <c r="C21" s="6" t="s">
        <v>14</v>
      </c>
      <c r="D21" s="18">
        <f>B17+D20</f>
        <v>21.42857142857001</v>
      </c>
      <c r="E21" s="15"/>
      <c r="F21" s="15"/>
      <c r="G21" s="15"/>
      <c r="H21" s="15"/>
    </row>
    <row r="22" spans="3:8" ht="12.75">
      <c r="C22" s="23" t="s">
        <v>15</v>
      </c>
      <c r="D22" s="24">
        <v>20</v>
      </c>
      <c r="E22" s="15"/>
      <c r="F22" s="15"/>
      <c r="G22" s="15"/>
      <c r="H22" s="15"/>
    </row>
    <row r="23" spans="3:8" ht="12.75">
      <c r="C23" s="6" t="s">
        <v>16</v>
      </c>
      <c r="D23" s="7">
        <f>B18+D22</f>
        <v>20</v>
      </c>
      <c r="E23" s="15"/>
      <c r="F23" s="15"/>
      <c r="G23" s="15"/>
      <c r="H23" s="15"/>
    </row>
    <row r="24" spans="3:8" ht="12.75">
      <c r="C24" s="6" t="s">
        <v>17</v>
      </c>
      <c r="D24" s="7">
        <f>B18*B16+D22*D19</f>
        <v>140</v>
      </c>
      <c r="E24" s="15"/>
      <c r="F24" s="15"/>
      <c r="G24" s="15"/>
      <c r="H24" s="15"/>
    </row>
    <row r="25" spans="3:8" ht="12.75">
      <c r="C25" s="6" t="s">
        <v>18</v>
      </c>
      <c r="D25" s="18">
        <f>B14*B17+D20*D17</f>
        <v>64.28571428571003</v>
      </c>
      <c r="E25" s="15"/>
      <c r="F25" s="15"/>
      <c r="G25" s="15"/>
      <c r="H25" s="15"/>
    </row>
    <row r="26" spans="3:8" ht="12.75">
      <c r="C26" s="8" t="s">
        <v>19</v>
      </c>
      <c r="D26" s="19">
        <f>D24-D25</f>
        <v>75.71428571428997</v>
      </c>
      <c r="E26" s="15"/>
      <c r="F26" s="32"/>
      <c r="G26" s="32"/>
      <c r="H26" s="15"/>
    </row>
    <row r="29" spans="1:7" ht="12.75">
      <c r="A29" s="35" t="s">
        <v>29</v>
      </c>
      <c r="B29" s="36">
        <v>-10</v>
      </c>
      <c r="C29" s="36">
        <v>100</v>
      </c>
      <c r="D29" s="36">
        <v>200</v>
      </c>
      <c r="E29" s="36">
        <v>300</v>
      </c>
      <c r="F29" s="36">
        <v>400</v>
      </c>
      <c r="G29" s="37">
        <v>500</v>
      </c>
    </row>
    <row r="30" spans="1:7" ht="12.75">
      <c r="A30" s="38" t="s">
        <v>28</v>
      </c>
      <c r="B30" s="39">
        <v>0</v>
      </c>
      <c r="C30" s="39">
        <v>0.4</v>
      </c>
      <c r="D30" s="39">
        <v>0.7</v>
      </c>
      <c r="E30" s="39">
        <v>0.85</v>
      </c>
      <c r="F30" s="39">
        <v>0.95</v>
      </c>
      <c r="G30" s="40">
        <v>1</v>
      </c>
    </row>
    <row r="31" spans="1:10" ht="12.75">
      <c r="A31" s="10" t="s">
        <v>30</v>
      </c>
      <c r="B31" s="41">
        <f>(C30-B30)/(C29-B29)</f>
        <v>0.0036363636363636364</v>
      </c>
      <c r="C31" s="41">
        <f>(D30-C30)/(D29-C29)</f>
        <v>0.002999999999999999</v>
      </c>
      <c r="D31" s="41">
        <f>(E30-D30)/(E29-D29)</f>
        <v>0.0015000000000000002</v>
      </c>
      <c r="E31" s="41">
        <f>(F30-E30)/(F29-E29)</f>
        <v>0.0009999999999999998</v>
      </c>
      <c r="F31" s="42">
        <f>(G30-F30)/(G29-F29)</f>
        <v>0.0005000000000000004</v>
      </c>
      <c r="G31" s="33"/>
      <c r="H31" s="33"/>
      <c r="I31" s="33"/>
      <c r="J31" s="33"/>
    </row>
    <row r="32" spans="1:6" ht="12.75">
      <c r="A32" s="8" t="s">
        <v>31</v>
      </c>
      <c r="B32" s="43">
        <f>C29-B29</f>
        <v>110</v>
      </c>
      <c r="C32" s="43">
        <f>D29-C29</f>
        <v>100</v>
      </c>
      <c r="D32" s="43">
        <f>E29-D29</f>
        <v>100</v>
      </c>
      <c r="E32" s="43">
        <f>F29-E29</f>
        <v>100</v>
      </c>
      <c r="F32" s="9">
        <f>G29-F29</f>
        <v>100</v>
      </c>
    </row>
    <row r="33" spans="1:11" ht="12.75">
      <c r="A33" s="44" t="s">
        <v>33</v>
      </c>
      <c r="B33" s="45">
        <v>110</v>
      </c>
      <c r="C33" s="45">
        <v>100</v>
      </c>
      <c r="D33" s="45">
        <v>100</v>
      </c>
      <c r="E33" s="45">
        <v>100</v>
      </c>
      <c r="F33" s="46">
        <v>0</v>
      </c>
      <c r="G33" s="34"/>
      <c r="H33" s="51" t="s">
        <v>32</v>
      </c>
      <c r="I33" s="53">
        <f>B29+SUM(B33:F33)</f>
        <v>400</v>
      </c>
      <c r="J33" s="51" t="s">
        <v>35</v>
      </c>
      <c r="K33" s="55">
        <f>SUMPRODUCT(B$31:F$31,B33:F33)</f>
        <v>0.95</v>
      </c>
    </row>
    <row r="34" spans="1:11" ht="12.75">
      <c r="A34" s="27" t="s">
        <v>34</v>
      </c>
      <c r="B34" s="47">
        <v>85.71428571428285</v>
      </c>
      <c r="C34" s="47">
        <v>0</v>
      </c>
      <c r="D34" s="47">
        <v>0</v>
      </c>
      <c r="E34" s="47">
        <v>0</v>
      </c>
      <c r="F34" s="48">
        <v>0</v>
      </c>
      <c r="G34" s="34"/>
      <c r="H34" s="52" t="s">
        <v>32</v>
      </c>
      <c r="I34" s="54">
        <f>B29+SUM(B34:F34)</f>
        <v>75.71428571428285</v>
      </c>
      <c r="J34" s="1" t="s">
        <v>36</v>
      </c>
      <c r="K34" s="56">
        <f>SUMPRODUCT(B$31:F$31,B34:F34)</f>
        <v>0.3116883116883013</v>
      </c>
    </row>
    <row r="35" spans="10:11" ht="12.75">
      <c r="J35" s="52" t="s">
        <v>37</v>
      </c>
      <c r="K35" s="57">
        <f>D$2*K33+(1-D2)*K34</f>
        <v>0.7585064935064904</v>
      </c>
    </row>
  </sheetData>
  <mergeCells count="3">
    <mergeCell ref="A4:B4"/>
    <mergeCell ref="C4:D4"/>
    <mergeCell ref="C16:D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2005-04-19T19:45:17Z</dcterms:created>
  <cp:category/>
  <cp:version/>
  <cp:contentType/>
  <cp:contentStatus/>
</cp:coreProperties>
</file>